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llry-my.sharepoint.com/personal/heidi_kukkola_mll_fi/Documents/koulutus/2024/Vapaaehtoisten verkkovalmennukset/Materiaalit Vastuullisen taloudenhoidon abc/"/>
    </mc:Choice>
  </mc:AlternateContent>
  <xr:revisionPtr revIDLastSave="0" documentId="8_{136CDB9D-BC75-42A5-8AEC-FEF866A3F7E8}" xr6:coauthVersionLast="47" xr6:coauthVersionMax="47" xr10:uidLastSave="{00000000-0000-0000-0000-000000000000}"/>
  <bookViews>
    <workbookView xWindow="-120" yWindow="-120" windowWidth="38640" windowHeight="21120" activeTab="2" xr2:uid="{4F802099-5827-485D-9B6A-3954274D05BE}"/>
  </bookViews>
  <sheets>
    <sheet name="Päiväkirja 23" sheetId="1" r:id="rId1"/>
    <sheet name="Tuloslaskelma" sheetId="2" r:id="rId2"/>
    <sheet name="Tase" sheetId="3" r:id="rId3"/>
    <sheet name="Päiväkirjan aloitus 24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F28" i="1"/>
  <c r="C28" i="1"/>
  <c r="D11" i="3" s="1"/>
  <c r="D12" i="3" s="1"/>
  <c r="D13" i="3" s="1"/>
  <c r="D14" i="3" s="1"/>
  <c r="I28" i="1"/>
  <c r="F26" i="1"/>
  <c r="G21" i="1"/>
  <c r="K9" i="5"/>
  <c r="C28" i="5"/>
  <c r="L28" i="5"/>
  <c r="K28" i="5"/>
  <c r="G28" i="5"/>
  <c r="E28" i="5"/>
  <c r="F28" i="5"/>
  <c r="I28" i="5"/>
  <c r="J28" i="5"/>
  <c r="D24" i="3"/>
  <c r="D25" i="3" s="1"/>
  <c r="F20" i="3"/>
  <c r="I23" i="1"/>
  <c r="I16" i="1"/>
  <c r="J14" i="1"/>
  <c r="I12" i="1"/>
  <c r="J11" i="1"/>
  <c r="I10" i="1"/>
  <c r="H25" i="3"/>
  <c r="H22" i="3"/>
  <c r="H26" i="3" s="1"/>
  <c r="F21" i="3"/>
  <c r="F22" i="3" s="1"/>
  <c r="F26" i="3" s="1"/>
  <c r="H12" i="3"/>
  <c r="H13" i="3" s="1"/>
  <c r="H14" i="3" s="1"/>
  <c r="F11" i="3"/>
  <c r="F10" i="3"/>
  <c r="H16" i="2"/>
  <c r="H17" i="2" s="1"/>
  <c r="F13" i="2"/>
  <c r="F15" i="2" s="1"/>
  <c r="F9" i="2"/>
  <c r="F8" i="2"/>
  <c r="L28" i="1"/>
  <c r="E28" i="1"/>
  <c r="J25" i="1"/>
  <c r="I24" i="1"/>
  <c r="I22" i="1"/>
  <c r="I20" i="1"/>
  <c r="I19" i="1"/>
  <c r="I18" i="1"/>
  <c r="J17" i="1"/>
  <c r="I15" i="1"/>
  <c r="I13" i="1"/>
  <c r="K28" i="1"/>
  <c r="I9" i="1"/>
  <c r="G28" i="1" l="1"/>
  <c r="F10" i="2"/>
  <c r="F16" i="2" s="1"/>
  <c r="F17" i="2" s="1"/>
  <c r="E30" i="5"/>
  <c r="D20" i="3"/>
  <c r="F12" i="3"/>
  <c r="F13" i="3" s="1"/>
  <c r="F14" i="3" s="1"/>
  <c r="J22" i="3" s="1"/>
  <c r="J28" i="1"/>
  <c r="D13" i="2" s="1"/>
  <c r="D15" i="2" s="1"/>
  <c r="D8" i="2"/>
  <c r="E30" i="1"/>
  <c r="D10" i="2" l="1"/>
  <c r="D16" i="2" s="1"/>
  <c r="D17" i="2" s="1"/>
  <c r="D21" i="3" s="1"/>
  <c r="D22" i="3" l="1"/>
  <c r="D26" i="3" s="1"/>
  <c r="D29" i="3" s="1"/>
</calcChain>
</file>

<file path=xl/sharedStrings.xml><?xml version="1.0" encoding="utf-8"?>
<sst xmlns="http://schemas.openxmlformats.org/spreadsheetml/2006/main" count="98" uniqueCount="54">
  <si>
    <t>Aloitus</t>
  </si>
  <si>
    <t>tosite,selite</t>
  </si>
  <si>
    <t>PANKKITILI</t>
  </si>
  <si>
    <t>KÄTEISKASSA</t>
  </si>
  <si>
    <t>TOIMINTA</t>
  </si>
  <si>
    <t>HALLINTO</t>
  </si>
  <si>
    <t xml:space="preserve">DEBET </t>
  </si>
  <si>
    <t>Kredit</t>
  </si>
  <si>
    <t>Debet</t>
  </si>
  <si>
    <t>Debetk</t>
  </si>
  <si>
    <t>Yhteensä</t>
  </si>
  <si>
    <t>Tuloslaskelma 1.1. 31.12.2022</t>
  </si>
  <si>
    <t>VARSINAINEN TOIMINTA</t>
  </si>
  <si>
    <t>1.1. - 31.12.2022</t>
  </si>
  <si>
    <t>1.1. - 31.12.2021</t>
  </si>
  <si>
    <t>Kulut</t>
  </si>
  <si>
    <t>Henkilöstökulut</t>
  </si>
  <si>
    <t>Pankin kulut</t>
  </si>
  <si>
    <t>Nettikulut</t>
  </si>
  <si>
    <t>Tuotto-/Kulujäämä</t>
  </si>
  <si>
    <t>VARAINHANKINTA</t>
  </si>
  <si>
    <t>Jäsenmaksutuotot</t>
  </si>
  <si>
    <t>Avustuksen palautus</t>
  </si>
  <si>
    <t>TILIKAUDEN TULOS</t>
  </si>
  <si>
    <t>TILIKAUDEN YLI-/ALIJÄÄMÄ</t>
  </si>
  <si>
    <t>Tase per 31.12.2022</t>
  </si>
  <si>
    <t>VASTAAVAA</t>
  </si>
  <si>
    <t>Vaihtuvat vastaavat</t>
  </si>
  <si>
    <t>Siirtosaamiset</t>
  </si>
  <si>
    <t>Lyhytaikaiset saamiset</t>
  </si>
  <si>
    <t>Kassat</t>
  </si>
  <si>
    <t>Pankkisaamiset</t>
  </si>
  <si>
    <t>Rahat ja pankkisaamiset</t>
  </si>
  <si>
    <t>Vastaavaa</t>
  </si>
  <si>
    <t>VASTATTAVAA</t>
  </si>
  <si>
    <t>Edellisten tilikausien ylijäämä</t>
  </si>
  <si>
    <t>Tilikauden ylijäämä/alijäämä</t>
  </si>
  <si>
    <t>OMA PÄÄOMA</t>
  </si>
  <si>
    <t>Ostovelat</t>
  </si>
  <si>
    <t>Lyhytaikainen vieras pääoma</t>
  </si>
  <si>
    <t>VIERAS PÄÄOMA</t>
  </si>
  <si>
    <t>Vastattavaa</t>
  </si>
  <si>
    <t>Kirjanpito 1.1.2023 - 31.12.2023</t>
  </si>
  <si>
    <t>1.1.2023 - 31.12.2023</t>
  </si>
  <si>
    <t>Käteiskassan siirto tilille</t>
  </si>
  <si>
    <t>SIIRTYVÄT JA MUUT ERÄT</t>
  </si>
  <si>
    <t>Jäsenmaksupalautus</t>
  </si>
  <si>
    <t>pankin kulu</t>
  </si>
  <si>
    <t>1)</t>
  </si>
  <si>
    <t>MLL Esimerkkiyhdistys ry</t>
  </si>
  <si>
    <t>Kirjanpito 1.1.2024 - 31.12.2024</t>
  </si>
  <si>
    <t>1) SIIRTYVÄ PANKIN KULU. VELOITUS VUODEN 2024 PUOLELLA</t>
  </si>
  <si>
    <t>5.1.</t>
  </si>
  <si>
    <t>Syystempauksen ostot käteiskassasta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</si>
</sst>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2" borderId="0" xfId="0" applyNumberFormat="1" applyFill="1"/>
    <xf numFmtId="14" fontId="0" fillId="0" borderId="2" xfId="0" applyNumberFormat="1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lluusimaa.sharepoint.com/sites/Uudenmaanpiiri/Jaetut%20asiakirjat/PERHEKESKUSTOIMINTA/YHDISTYSTEN%20DOKUMENTIT/2022/K&#228;pyl&#228;%20Tuloslaskelma%20ja%20tase%202022.xlsx" TargetMode="External"/><Relationship Id="rId1" Type="http://schemas.openxmlformats.org/officeDocument/2006/relationships/externalLinkPath" Target="https://mlluusimaa.sharepoint.com/sites/Uudenmaanpiiri/Jaetut%20asiakirjat/PERHEKESKUSTOIMINTA/YHDISTYSTEN%20DOKUMENTIT/2022/K&#228;pyl&#228;%20Tuloslaskelma%20ja%20tas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äiväkirja"/>
      <sheetName val="Tuloslaskelma"/>
      <sheetName val="Tase"/>
    </sheetNames>
    <sheetDataSet>
      <sheetData sheetId="0">
        <row r="9">
          <cell r="I9">
            <v>31.63</v>
          </cell>
        </row>
        <row r="11">
          <cell r="I11">
            <v>40.74</v>
          </cell>
        </row>
        <row r="12">
          <cell r="I12">
            <v>185.4</v>
          </cell>
        </row>
        <row r="13">
          <cell r="I13">
            <v>31.27</v>
          </cell>
        </row>
        <row r="14">
          <cell r="I14">
            <v>31.1</v>
          </cell>
        </row>
        <row r="15">
          <cell r="I15">
            <v>31.1</v>
          </cell>
        </row>
        <row r="18">
          <cell r="I18">
            <v>32.26</v>
          </cell>
        </row>
        <row r="19">
          <cell r="I19">
            <v>31.1</v>
          </cell>
        </row>
        <row r="20">
          <cell r="I20">
            <v>31.1</v>
          </cell>
        </row>
        <row r="21">
          <cell r="I21">
            <v>31.1</v>
          </cell>
        </row>
        <row r="22">
          <cell r="I22">
            <v>31.1</v>
          </cell>
        </row>
        <row r="24">
          <cell r="I24">
            <v>34.520000000000003</v>
          </cell>
        </row>
        <row r="26">
          <cell r="I26">
            <v>34.880000000000003</v>
          </cell>
        </row>
        <row r="28">
          <cell r="C28">
            <v>4010.8099999999981</v>
          </cell>
          <cell r="J28">
            <v>390</v>
          </cell>
        </row>
      </sheetData>
      <sheetData sheetId="1">
        <row r="17">
          <cell r="D17">
            <v>-387.30000000000007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8F16-092A-4CF6-88CE-A59ABA124639}">
  <dimension ref="A1:M33"/>
  <sheetViews>
    <sheetView topLeftCell="A13" workbookViewId="0">
      <selection activeCell="F29" sqref="F29"/>
    </sheetView>
  </sheetViews>
  <sheetFormatPr defaultRowHeight="15" x14ac:dyDescent="0.25"/>
  <cols>
    <col min="1" max="1" width="10.140625" bestFit="1" customWidth="1"/>
    <col min="2" max="2" width="11.5703125" customWidth="1"/>
    <col min="3" max="3" width="9.28515625" bestFit="1" customWidth="1"/>
    <col min="4" max="5" width="9" bestFit="1" customWidth="1"/>
    <col min="9" max="12" width="9" bestFit="1" customWidth="1"/>
  </cols>
  <sheetData>
    <row r="1" spans="1:12" x14ac:dyDescent="0.25">
      <c r="A1" t="s">
        <v>49</v>
      </c>
    </row>
    <row r="3" spans="1:12" x14ac:dyDescent="0.25">
      <c r="A3" t="s">
        <v>42</v>
      </c>
    </row>
    <row r="6" spans="1:12" s="1" customFormat="1" x14ac:dyDescent="0.25">
      <c r="A6" s="1" t="s">
        <v>0</v>
      </c>
      <c r="B6" s="1" t="s">
        <v>1</v>
      </c>
      <c r="C6" s="11" t="s">
        <v>2</v>
      </c>
      <c r="D6" s="11"/>
      <c r="E6" s="11" t="s">
        <v>3</v>
      </c>
      <c r="F6" s="11"/>
      <c r="G6" s="11" t="s">
        <v>4</v>
      </c>
      <c r="H6" s="11"/>
      <c r="I6" s="11" t="s">
        <v>5</v>
      </c>
      <c r="J6" s="11"/>
      <c r="K6" s="11" t="s">
        <v>45</v>
      </c>
      <c r="L6" s="11"/>
    </row>
    <row r="7" spans="1:12" x14ac:dyDescent="0.25">
      <c r="A7" s="2"/>
      <c r="C7" t="s">
        <v>6</v>
      </c>
      <c r="D7" t="s">
        <v>7</v>
      </c>
      <c r="E7" t="s">
        <v>8</v>
      </c>
      <c r="F7" t="s">
        <v>7</v>
      </c>
      <c r="G7" t="s">
        <v>9</v>
      </c>
      <c r="H7" t="s">
        <v>7</v>
      </c>
      <c r="I7" t="s">
        <v>8</v>
      </c>
      <c r="J7" t="s">
        <v>7</v>
      </c>
      <c r="K7" t="s">
        <v>8</v>
      </c>
      <c r="L7" t="s">
        <v>7</v>
      </c>
    </row>
    <row r="8" spans="1:12" x14ac:dyDescent="0.25">
      <c r="A8" s="2">
        <v>44927</v>
      </c>
      <c r="C8" s="3">
        <v>4010.81</v>
      </c>
      <c r="D8" s="3"/>
      <c r="E8" s="3">
        <v>625.4</v>
      </c>
      <c r="F8" s="3"/>
      <c r="G8" s="3"/>
      <c r="H8" s="3"/>
      <c r="I8" s="3"/>
      <c r="J8" s="3"/>
      <c r="K8" s="3"/>
      <c r="L8" s="3"/>
    </row>
    <row r="9" spans="1:12" x14ac:dyDescent="0.25">
      <c r="A9" s="2">
        <v>44930</v>
      </c>
      <c r="B9" t="s">
        <v>47</v>
      </c>
      <c r="C9" s="3"/>
      <c r="D9" s="3">
        <v>34.880000000000003</v>
      </c>
      <c r="E9" s="3"/>
      <c r="F9" s="3"/>
      <c r="G9" s="3"/>
      <c r="H9" s="3"/>
      <c r="I9" s="3">
        <f>D9</f>
        <v>34.880000000000003</v>
      </c>
      <c r="J9" s="3"/>
      <c r="K9" s="3"/>
      <c r="L9" s="3"/>
    </row>
    <row r="10" spans="1:12" x14ac:dyDescent="0.25">
      <c r="A10" s="2">
        <v>44960</v>
      </c>
      <c r="B10" t="s">
        <v>47</v>
      </c>
      <c r="C10" s="3"/>
      <c r="D10" s="3">
        <v>34.299999999999997</v>
      </c>
      <c r="E10" s="3"/>
      <c r="F10" s="3"/>
      <c r="G10" s="3"/>
      <c r="H10" s="3"/>
      <c r="I10" s="3">
        <f>D10</f>
        <v>34.299999999999997</v>
      </c>
      <c r="J10" s="3"/>
      <c r="K10" s="3"/>
      <c r="L10" s="3"/>
    </row>
    <row r="11" spans="1:12" x14ac:dyDescent="0.25">
      <c r="A11" s="2">
        <v>44984</v>
      </c>
      <c r="B11" t="s">
        <v>46</v>
      </c>
      <c r="C11" s="3">
        <v>7.5</v>
      </c>
      <c r="D11" s="3"/>
      <c r="E11" s="3"/>
      <c r="F11" s="3"/>
      <c r="G11" s="3"/>
      <c r="H11" s="3"/>
      <c r="I11" s="3"/>
      <c r="J11" s="3">
        <f>C11</f>
        <v>7.5</v>
      </c>
      <c r="K11" s="3"/>
      <c r="L11" s="3"/>
    </row>
    <row r="12" spans="1:12" x14ac:dyDescent="0.25">
      <c r="A12" s="2">
        <v>44988</v>
      </c>
      <c r="B12" t="s">
        <v>47</v>
      </c>
      <c r="C12" s="3"/>
      <c r="D12" s="3">
        <v>34.880000000000003</v>
      </c>
      <c r="E12" s="3"/>
      <c r="F12" s="3"/>
      <c r="G12" s="3"/>
      <c r="H12" s="3"/>
      <c r="I12" s="3">
        <f>D12</f>
        <v>34.880000000000003</v>
      </c>
      <c r="J12" s="3"/>
      <c r="K12" s="3"/>
      <c r="L12" s="3"/>
    </row>
    <row r="13" spans="1:12" x14ac:dyDescent="0.25">
      <c r="A13" s="2">
        <v>45021</v>
      </c>
      <c r="B13" t="s">
        <v>47</v>
      </c>
      <c r="C13" s="3"/>
      <c r="D13" s="3">
        <v>34.299999999999997</v>
      </c>
      <c r="E13" s="3"/>
      <c r="F13" s="3"/>
      <c r="G13" s="3"/>
      <c r="H13" s="3"/>
      <c r="I13" s="3">
        <f>D13</f>
        <v>34.299999999999997</v>
      </c>
      <c r="J13" s="3"/>
      <c r="K13" s="3"/>
      <c r="L13" s="3"/>
    </row>
    <row r="14" spans="1:12" x14ac:dyDescent="0.25">
      <c r="A14" s="2">
        <v>45044</v>
      </c>
      <c r="B14" t="s">
        <v>46</v>
      </c>
      <c r="C14" s="3">
        <v>187.5</v>
      </c>
      <c r="D14" s="3"/>
      <c r="E14" s="3"/>
      <c r="F14" s="3"/>
      <c r="G14" s="3"/>
      <c r="H14" s="3"/>
      <c r="I14" s="3"/>
      <c r="J14" s="3">
        <f>C14</f>
        <v>187.5</v>
      </c>
      <c r="K14" s="3"/>
      <c r="L14" s="3"/>
    </row>
    <row r="15" spans="1:12" x14ac:dyDescent="0.25">
      <c r="A15" s="2">
        <v>45050</v>
      </c>
      <c r="B15" t="s">
        <v>47</v>
      </c>
      <c r="C15" s="3"/>
      <c r="D15" s="3">
        <v>34.880000000000003</v>
      </c>
      <c r="E15" s="3"/>
      <c r="F15" s="3"/>
      <c r="G15" s="3"/>
      <c r="H15" s="3"/>
      <c r="I15" s="3">
        <f>D15</f>
        <v>34.880000000000003</v>
      </c>
      <c r="J15" s="3"/>
      <c r="K15" s="3"/>
      <c r="L15" s="3"/>
    </row>
    <row r="16" spans="1:12" x14ac:dyDescent="0.25">
      <c r="A16" s="2">
        <v>45082</v>
      </c>
      <c r="B16" t="s">
        <v>47</v>
      </c>
      <c r="C16" s="3"/>
      <c r="D16" s="3">
        <v>34.299999999999997</v>
      </c>
      <c r="E16" s="3"/>
      <c r="F16" s="3"/>
      <c r="G16" s="3"/>
      <c r="H16" s="3"/>
      <c r="I16" s="3">
        <f>D16</f>
        <v>34.299999999999997</v>
      </c>
      <c r="J16" s="3"/>
      <c r="K16" s="3"/>
      <c r="L16" s="3"/>
    </row>
    <row r="17" spans="1:13" x14ac:dyDescent="0.25">
      <c r="A17" s="2">
        <v>45085</v>
      </c>
      <c r="B17" t="s">
        <v>46</v>
      </c>
      <c r="C17" s="3">
        <v>52.5</v>
      </c>
      <c r="D17" s="3"/>
      <c r="E17" s="3"/>
      <c r="F17" s="3"/>
      <c r="G17" s="3"/>
      <c r="H17" s="3"/>
      <c r="I17" s="3"/>
      <c r="J17" s="3">
        <f>C17</f>
        <v>52.5</v>
      </c>
      <c r="K17" s="3"/>
      <c r="L17" s="3"/>
    </row>
    <row r="18" spans="1:13" x14ac:dyDescent="0.25">
      <c r="A18" s="2">
        <v>45112</v>
      </c>
      <c r="B18" t="s">
        <v>47</v>
      </c>
      <c r="C18" s="3"/>
      <c r="D18" s="3">
        <v>34.880000000000003</v>
      </c>
      <c r="E18" s="3"/>
      <c r="F18" s="3"/>
      <c r="G18" s="3"/>
      <c r="H18" s="3"/>
      <c r="I18" s="3">
        <f>D18</f>
        <v>34.880000000000003</v>
      </c>
      <c r="J18" s="3"/>
      <c r="K18" s="3"/>
      <c r="L18" s="3"/>
    </row>
    <row r="19" spans="1:13" x14ac:dyDescent="0.25">
      <c r="A19" s="2">
        <v>45141</v>
      </c>
      <c r="B19" t="s">
        <v>47</v>
      </c>
      <c r="C19" s="3"/>
      <c r="D19" s="3">
        <v>34.299999999999997</v>
      </c>
      <c r="E19" s="3"/>
      <c r="F19" s="3"/>
      <c r="G19" s="3"/>
      <c r="H19" s="3"/>
      <c r="I19" s="3">
        <f>D19</f>
        <v>34.299999999999997</v>
      </c>
      <c r="J19" s="3"/>
      <c r="K19" s="3"/>
      <c r="L19" s="3"/>
    </row>
    <row r="20" spans="1:13" x14ac:dyDescent="0.25">
      <c r="A20" s="2">
        <v>45174</v>
      </c>
      <c r="B20" t="s">
        <v>47</v>
      </c>
      <c r="C20" s="3"/>
      <c r="D20" s="3">
        <v>34.299999999999997</v>
      </c>
      <c r="E20" s="3"/>
      <c r="F20" s="3"/>
      <c r="G20" s="3"/>
      <c r="H20" s="3"/>
      <c r="I20" s="3">
        <f>D20</f>
        <v>34.299999999999997</v>
      </c>
      <c r="J20" s="3"/>
      <c r="K20" s="3"/>
      <c r="L20" s="3"/>
    </row>
    <row r="21" spans="1:13" x14ac:dyDescent="0.25">
      <c r="A21" s="2">
        <v>45195</v>
      </c>
      <c r="B21" t="s">
        <v>53</v>
      </c>
      <c r="C21" s="3"/>
      <c r="D21" s="3"/>
      <c r="E21" s="3"/>
      <c r="F21" s="3">
        <v>69.3</v>
      </c>
      <c r="G21" s="3">
        <f>F21</f>
        <v>69.3</v>
      </c>
      <c r="H21" s="3"/>
      <c r="I21" s="3"/>
      <c r="J21" s="3"/>
      <c r="K21" s="3"/>
      <c r="L21" s="3"/>
    </row>
    <row r="22" spans="1:13" x14ac:dyDescent="0.25">
      <c r="A22" s="2">
        <v>45203</v>
      </c>
      <c r="B22" t="s">
        <v>47</v>
      </c>
      <c r="C22" s="3"/>
      <c r="D22" s="3">
        <v>34.880000000000003</v>
      </c>
      <c r="E22" s="3"/>
      <c r="F22" s="3"/>
      <c r="G22" s="3"/>
      <c r="H22" s="3"/>
      <c r="I22" s="3">
        <f>D22</f>
        <v>34.880000000000003</v>
      </c>
      <c r="J22" s="3"/>
      <c r="K22" s="3"/>
      <c r="L22" s="3"/>
    </row>
    <row r="23" spans="1:13" x14ac:dyDescent="0.25">
      <c r="A23" s="2">
        <v>45233</v>
      </c>
      <c r="B23" t="s">
        <v>47</v>
      </c>
      <c r="C23" s="3"/>
      <c r="D23" s="3">
        <v>34.299999999999997</v>
      </c>
      <c r="E23" s="3"/>
      <c r="F23" s="3"/>
      <c r="G23" s="3"/>
      <c r="H23" s="3"/>
      <c r="I23" s="3">
        <f>D23</f>
        <v>34.299999999999997</v>
      </c>
      <c r="J23" s="3"/>
      <c r="K23" s="3"/>
      <c r="L23" s="3"/>
    </row>
    <row r="24" spans="1:13" x14ac:dyDescent="0.25">
      <c r="A24" s="2">
        <v>45265</v>
      </c>
      <c r="B24" t="s">
        <v>47</v>
      </c>
      <c r="C24" s="3"/>
      <c r="D24" s="3">
        <v>34.299999999999997</v>
      </c>
      <c r="E24" s="3"/>
      <c r="F24" s="3"/>
      <c r="G24" s="3"/>
      <c r="H24" s="3"/>
      <c r="I24" s="3">
        <f>D24</f>
        <v>34.299999999999997</v>
      </c>
      <c r="J24" s="3"/>
      <c r="K24" s="3"/>
      <c r="L24" s="3"/>
    </row>
    <row r="25" spans="1:13" x14ac:dyDescent="0.25">
      <c r="A25" s="2">
        <v>45278</v>
      </c>
      <c r="B25" t="s">
        <v>46</v>
      </c>
      <c r="C25" s="3">
        <v>112.5</v>
      </c>
      <c r="D25" s="3"/>
      <c r="E25" s="3"/>
      <c r="F25" s="3"/>
      <c r="G25" s="3"/>
      <c r="H25" s="3"/>
      <c r="I25" s="3"/>
      <c r="J25" s="3">
        <f>C25</f>
        <v>112.5</v>
      </c>
      <c r="K25" s="3"/>
      <c r="L25" s="3"/>
    </row>
    <row r="26" spans="1:13" x14ac:dyDescent="0.25">
      <c r="A26" s="2">
        <v>45278</v>
      </c>
      <c r="B26" t="s">
        <v>44</v>
      </c>
      <c r="C26" s="3">
        <v>556.1</v>
      </c>
      <c r="D26" s="3"/>
      <c r="E26" s="3"/>
      <c r="F26" s="3">
        <f>C26</f>
        <v>556.1</v>
      </c>
      <c r="G26" s="3"/>
      <c r="H26" s="3"/>
      <c r="I26" s="3"/>
      <c r="J26" s="3"/>
      <c r="K26" s="3"/>
      <c r="L26" s="3"/>
    </row>
    <row r="27" spans="1:13" x14ac:dyDescent="0.25">
      <c r="A27" s="2">
        <v>45291</v>
      </c>
      <c r="B27" t="s">
        <v>47</v>
      </c>
      <c r="C27" s="3"/>
      <c r="D27" s="3"/>
      <c r="E27" s="3"/>
      <c r="F27" s="3"/>
      <c r="G27" s="3"/>
      <c r="H27" s="3"/>
      <c r="I27" s="3">
        <v>34.880000000000003</v>
      </c>
      <c r="J27" s="3"/>
      <c r="K27" s="3"/>
      <c r="L27" s="3">
        <v>34.880000000000003</v>
      </c>
      <c r="M27" t="s">
        <v>48</v>
      </c>
    </row>
    <row r="28" spans="1:13" s="1" customFormat="1" x14ac:dyDescent="0.25">
      <c r="A28" s="4" t="s">
        <v>10</v>
      </c>
      <c r="B28" s="4"/>
      <c r="C28" s="5">
        <f>C8-D9-D10+C11-D12-D13+C14-D15-D16+C17-D18-D19-D20+C21-D22-D23-D24+C25+C26</f>
        <v>4512.409999999998</v>
      </c>
      <c r="D28" s="5"/>
      <c r="E28" s="5">
        <f>SUM(E8:E27)</f>
        <v>625.4</v>
      </c>
      <c r="F28" s="5">
        <f>SUM(F8:F27)</f>
        <v>625.4</v>
      </c>
      <c r="G28" s="5">
        <f>SUM(G8:G27)</f>
        <v>69.3</v>
      </c>
      <c r="H28" s="5"/>
      <c r="I28" s="5">
        <f>SUM(I8:I27)</f>
        <v>449.38000000000005</v>
      </c>
      <c r="J28" s="5">
        <f>SUM(J8:J27)</f>
        <v>360</v>
      </c>
      <c r="K28" s="5">
        <f>SUM(K8:K27)</f>
        <v>0</v>
      </c>
      <c r="L28" s="5">
        <f>SUM(L8:L27)</f>
        <v>34.880000000000003</v>
      </c>
    </row>
    <row r="29" spans="1:1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C30" s="3"/>
      <c r="D30" s="3"/>
      <c r="E30" s="3">
        <f>E28-F28</f>
        <v>0</v>
      </c>
      <c r="F30" s="3"/>
      <c r="H30" s="3"/>
      <c r="I30" s="3"/>
      <c r="J30" s="3"/>
      <c r="K30" s="3"/>
      <c r="L30" s="3"/>
    </row>
    <row r="31" spans="1:13" x14ac:dyDescent="0.25">
      <c r="C31" s="3"/>
      <c r="D31" s="3"/>
      <c r="E31" s="3"/>
      <c r="F31" s="3"/>
      <c r="G31" t="s">
        <v>51</v>
      </c>
      <c r="H31" s="3"/>
      <c r="I31" s="3"/>
      <c r="J31" s="3"/>
      <c r="K31" s="3"/>
      <c r="L31" s="3"/>
    </row>
    <row r="32" spans="1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5"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6051-A0DC-4BAD-9619-FE65553C6898}">
  <dimension ref="A1:H18"/>
  <sheetViews>
    <sheetView workbookViewId="0">
      <selection activeCell="D7" sqref="D7"/>
    </sheetView>
  </sheetViews>
  <sheetFormatPr defaultRowHeight="15" x14ac:dyDescent="0.25"/>
  <cols>
    <col min="5" max="5" width="13.28515625" customWidth="1"/>
  </cols>
  <sheetData>
    <row r="1" spans="1:8" x14ac:dyDescent="0.25">
      <c r="A1" t="s">
        <v>49</v>
      </c>
    </row>
    <row r="3" spans="1:8" x14ac:dyDescent="0.25">
      <c r="A3" t="s">
        <v>11</v>
      </c>
    </row>
    <row r="5" spans="1:8" x14ac:dyDescent="0.25">
      <c r="A5" t="s">
        <v>12</v>
      </c>
      <c r="D5" t="s">
        <v>43</v>
      </c>
      <c r="F5" t="s">
        <v>13</v>
      </c>
      <c r="H5" t="s">
        <v>14</v>
      </c>
    </row>
    <row r="6" spans="1:8" x14ac:dyDescent="0.25">
      <c r="A6" t="s">
        <v>15</v>
      </c>
      <c r="D6" s="3">
        <f>'Päiväkirja 23'!G28*-1</f>
        <v>-69.3</v>
      </c>
      <c r="F6" s="3"/>
      <c r="G6" s="3"/>
      <c r="H6" s="3"/>
    </row>
    <row r="7" spans="1:8" x14ac:dyDescent="0.25">
      <c r="A7" t="s">
        <v>16</v>
      </c>
      <c r="D7" s="3">
        <v>0</v>
      </c>
      <c r="F7" s="3"/>
      <c r="G7" s="3"/>
      <c r="H7" s="3"/>
    </row>
    <row r="8" spans="1:8" x14ac:dyDescent="0.25">
      <c r="A8" t="s">
        <v>17</v>
      </c>
      <c r="D8" s="3">
        <f>'Päiväkirja 23'!I28*-1</f>
        <v>-449.38000000000005</v>
      </c>
      <c r="F8" s="3">
        <f>([1]Päiväkirja!I9+[1]Päiväkirja!I11+[1]Päiväkirja!I13+[1]Päiväkirja!I14+[1]Päiväkirja!I15+[1]Päiväkirja!I18+[1]Päiväkirja!I19+[1]Päiväkirja!I20++[1]Päiväkirja!I21+[1]Päiväkirja!I22+[1]Päiväkirja!I24+[1]Päiväkirja!I26)*-1</f>
        <v>-391.90000000000003</v>
      </c>
      <c r="G8" s="3"/>
      <c r="H8" s="3">
        <v>-812.68</v>
      </c>
    </row>
    <row r="9" spans="1:8" x14ac:dyDescent="0.25">
      <c r="A9" t="s">
        <v>18</v>
      </c>
      <c r="D9" s="3">
        <v>0</v>
      </c>
      <c r="F9" s="3">
        <f>[1]Päiväkirja!I12*-1</f>
        <v>-185.4</v>
      </c>
      <c r="G9" s="3"/>
      <c r="H9" s="3"/>
    </row>
    <row r="10" spans="1:8" s="1" customFormat="1" x14ac:dyDescent="0.25">
      <c r="A10" s="1" t="s">
        <v>19</v>
      </c>
      <c r="D10" s="6">
        <f>SUM(D6:D9)</f>
        <v>-518.68000000000006</v>
      </c>
      <c r="F10" s="6">
        <f>F8+F9</f>
        <v>-577.30000000000007</v>
      </c>
      <c r="G10" s="6"/>
      <c r="H10" s="6">
        <v>-812.68</v>
      </c>
    </row>
    <row r="11" spans="1:8" x14ac:dyDescent="0.25">
      <c r="D11" s="3"/>
      <c r="F11" s="3"/>
      <c r="G11" s="3"/>
      <c r="H11" s="3"/>
    </row>
    <row r="12" spans="1:8" x14ac:dyDescent="0.25">
      <c r="A12" t="s">
        <v>20</v>
      </c>
      <c r="D12" s="3"/>
      <c r="F12" s="3"/>
      <c r="G12" s="3"/>
      <c r="H12" s="3"/>
    </row>
    <row r="13" spans="1:8" x14ac:dyDescent="0.25">
      <c r="A13" t="s">
        <v>21</v>
      </c>
      <c r="D13" s="3">
        <f>'Päiväkirja 23'!J28</f>
        <v>360</v>
      </c>
      <c r="F13" s="3">
        <f>[1]Päiväkirja!J28</f>
        <v>390</v>
      </c>
      <c r="G13" s="3"/>
      <c r="H13" s="3">
        <v>450</v>
      </c>
    </row>
    <row r="14" spans="1:8" x14ac:dyDescent="0.25">
      <c r="A14" t="s">
        <v>22</v>
      </c>
      <c r="D14" s="3"/>
      <c r="F14" s="3">
        <v>-200</v>
      </c>
      <c r="G14" s="3"/>
      <c r="H14" s="3"/>
    </row>
    <row r="15" spans="1:8" x14ac:dyDescent="0.25">
      <c r="A15" t="s">
        <v>19</v>
      </c>
      <c r="D15" s="3">
        <f>SUM(D13:D14)</f>
        <v>360</v>
      </c>
      <c r="F15" s="3">
        <f>F13+F14</f>
        <v>190</v>
      </c>
      <c r="G15" s="3"/>
      <c r="H15" s="3">
        <v>450</v>
      </c>
    </row>
    <row r="16" spans="1:8" x14ac:dyDescent="0.25">
      <c r="A16" t="s">
        <v>23</v>
      </c>
      <c r="D16" s="3">
        <f>D10+D15</f>
        <v>-158.68000000000006</v>
      </c>
      <c r="F16" s="3">
        <f>F10+F15</f>
        <v>-387.30000000000007</v>
      </c>
      <c r="G16" s="3"/>
      <c r="H16" s="3">
        <f>H10+H15</f>
        <v>-362.67999999999995</v>
      </c>
    </row>
    <row r="17" spans="1:8" s="1" customFormat="1" x14ac:dyDescent="0.25">
      <c r="A17" s="1" t="s">
        <v>24</v>
      </c>
      <c r="D17" s="6">
        <f>D16</f>
        <v>-158.68000000000006</v>
      </c>
      <c r="F17" s="6">
        <f>F16</f>
        <v>-387.30000000000007</v>
      </c>
      <c r="G17" s="6"/>
      <c r="H17" s="6">
        <f>H16</f>
        <v>-362.67999999999995</v>
      </c>
    </row>
    <row r="18" spans="1:8" x14ac:dyDescent="0.25">
      <c r="D18" s="3"/>
      <c r="F18" s="3"/>
      <c r="G18" s="3"/>
      <c r="H18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C2BC-D24F-4E41-B7CD-CFABA38A27FC}">
  <dimension ref="A1:J29"/>
  <sheetViews>
    <sheetView tabSelected="1" topLeftCell="A5" workbookViewId="0">
      <selection activeCell="D27" sqref="D27"/>
    </sheetView>
  </sheetViews>
  <sheetFormatPr defaultRowHeight="15" x14ac:dyDescent="0.25"/>
  <cols>
    <col min="4" max="4" width="10.140625" bestFit="1" customWidth="1"/>
    <col min="6" max="6" width="10.140625" bestFit="1" customWidth="1"/>
    <col min="8" max="8" width="10.140625" bestFit="1" customWidth="1"/>
  </cols>
  <sheetData>
    <row r="1" spans="1:8" x14ac:dyDescent="0.25">
      <c r="A1" t="s">
        <v>49</v>
      </c>
    </row>
    <row r="3" spans="1:8" x14ac:dyDescent="0.25">
      <c r="A3" t="s">
        <v>25</v>
      </c>
    </row>
    <row r="5" spans="1:8" x14ac:dyDescent="0.25">
      <c r="D5" s="2">
        <v>45291</v>
      </c>
      <c r="F5" s="2">
        <v>44926</v>
      </c>
      <c r="H5" s="2">
        <v>44561</v>
      </c>
    </row>
    <row r="6" spans="1:8" x14ac:dyDescent="0.25">
      <c r="A6" t="s">
        <v>26</v>
      </c>
    </row>
    <row r="7" spans="1:8" x14ac:dyDescent="0.25">
      <c r="A7" t="s">
        <v>27</v>
      </c>
    </row>
    <row r="8" spans="1:8" x14ac:dyDescent="0.25">
      <c r="A8" t="s">
        <v>28</v>
      </c>
    </row>
    <row r="9" spans="1:8" x14ac:dyDescent="0.25">
      <c r="A9" t="s">
        <v>29</v>
      </c>
    </row>
    <row r="10" spans="1:8" x14ac:dyDescent="0.25">
      <c r="A10" t="s">
        <v>30</v>
      </c>
      <c r="D10">
        <v>0</v>
      </c>
      <c r="F10" s="3">
        <f>H10</f>
        <v>625.4</v>
      </c>
      <c r="G10" s="3"/>
      <c r="H10" s="3">
        <v>625.4</v>
      </c>
    </row>
    <row r="11" spans="1:8" x14ac:dyDescent="0.25">
      <c r="A11" t="s">
        <v>31</v>
      </c>
      <c r="D11">
        <f>'Päiväkirja 23'!C28</f>
        <v>4512.409999999998</v>
      </c>
      <c r="F11" s="3">
        <f>[1]Päiväkirja!C28</f>
        <v>4010.8099999999981</v>
      </c>
      <c r="G11" s="3"/>
      <c r="H11" s="3">
        <v>4658.1099999999997</v>
      </c>
    </row>
    <row r="12" spans="1:8" x14ac:dyDescent="0.25">
      <c r="A12" t="s">
        <v>32</v>
      </c>
      <c r="D12">
        <f>SUM(D8:D11)</f>
        <v>4512.409999999998</v>
      </c>
      <c r="F12" s="3">
        <f>F10+F11</f>
        <v>4636.2099999999982</v>
      </c>
      <c r="G12" s="3"/>
      <c r="H12" s="3">
        <f>H10+H11</f>
        <v>5283.5099999999993</v>
      </c>
    </row>
    <row r="13" spans="1:8" x14ac:dyDescent="0.25">
      <c r="A13" t="s">
        <v>27</v>
      </c>
      <c r="D13">
        <f>D12</f>
        <v>4512.409999999998</v>
      </c>
      <c r="F13" s="3">
        <f>F12</f>
        <v>4636.2099999999982</v>
      </c>
      <c r="G13" s="3"/>
      <c r="H13" s="3">
        <f>H12</f>
        <v>5283.5099999999993</v>
      </c>
    </row>
    <row r="14" spans="1:8" x14ac:dyDescent="0.25">
      <c r="A14" t="s">
        <v>33</v>
      </c>
      <c r="D14" s="1">
        <f>D13</f>
        <v>4512.409999999998</v>
      </c>
      <c r="F14" s="3">
        <f>F13</f>
        <v>4636.2099999999982</v>
      </c>
      <c r="G14" s="3"/>
      <c r="H14" s="3">
        <f>H13</f>
        <v>5283.5099999999993</v>
      </c>
    </row>
    <row r="15" spans="1:8" x14ac:dyDescent="0.25">
      <c r="F15" s="3"/>
      <c r="G15" s="3"/>
      <c r="H15" s="3"/>
    </row>
    <row r="16" spans="1:8" x14ac:dyDescent="0.25">
      <c r="F16" s="3"/>
      <c r="G16" s="3"/>
      <c r="H16" s="3"/>
    </row>
    <row r="17" spans="1:10" x14ac:dyDescent="0.25">
      <c r="F17" s="3"/>
      <c r="G17" s="3"/>
      <c r="H17" s="3"/>
    </row>
    <row r="18" spans="1:10" x14ac:dyDescent="0.25">
      <c r="F18" s="3"/>
      <c r="G18" s="3"/>
      <c r="H18" s="3"/>
    </row>
    <row r="19" spans="1:10" x14ac:dyDescent="0.25">
      <c r="A19" t="s">
        <v>34</v>
      </c>
      <c r="F19" s="3"/>
      <c r="G19" s="3"/>
      <c r="H19" s="3"/>
    </row>
    <row r="20" spans="1:10" x14ac:dyDescent="0.25">
      <c r="A20" t="s">
        <v>35</v>
      </c>
      <c r="D20" s="7">
        <f>F20+F21</f>
        <v>4636.2099999999991</v>
      </c>
      <c r="F20" s="3">
        <f>H20+H21</f>
        <v>5023.5099999999993</v>
      </c>
      <c r="G20" s="3"/>
      <c r="H20" s="3">
        <v>5386.19</v>
      </c>
    </row>
    <row r="21" spans="1:10" x14ac:dyDescent="0.25">
      <c r="A21" t="s">
        <v>36</v>
      </c>
      <c r="D21">
        <f>Tuloslaskelma!D17</f>
        <v>-158.68000000000006</v>
      </c>
      <c r="F21" s="3">
        <f>[1]Tuloslaskelma!D17</f>
        <v>-387.30000000000007</v>
      </c>
      <c r="G21" s="3"/>
      <c r="H21" s="3">
        <v>-362.68</v>
      </c>
    </row>
    <row r="22" spans="1:10" x14ac:dyDescent="0.25">
      <c r="A22" t="s">
        <v>37</v>
      </c>
      <c r="D22" s="3">
        <f>D20+D21</f>
        <v>4477.5299999999988</v>
      </c>
      <c r="F22" s="7">
        <f>F20+F21</f>
        <v>4636.2099999999991</v>
      </c>
      <c r="G22" s="3"/>
      <c r="H22" s="3">
        <f>H20+H21</f>
        <v>5023.5099999999993</v>
      </c>
      <c r="J22" s="3">
        <f>F14-F26</f>
        <v>0</v>
      </c>
    </row>
    <row r="23" spans="1:10" x14ac:dyDescent="0.25">
      <c r="A23" t="s">
        <v>38</v>
      </c>
      <c r="F23" s="3"/>
      <c r="G23" s="3"/>
      <c r="H23" s="3">
        <v>260</v>
      </c>
    </row>
    <row r="24" spans="1:10" x14ac:dyDescent="0.25">
      <c r="A24" t="s">
        <v>39</v>
      </c>
      <c r="D24">
        <f>'Päiväkirja 23'!L27</f>
        <v>34.880000000000003</v>
      </c>
      <c r="F24" s="3"/>
      <c r="G24" s="3"/>
      <c r="H24" s="3">
        <v>260</v>
      </c>
    </row>
    <row r="25" spans="1:10" x14ac:dyDescent="0.25">
      <c r="A25" t="s">
        <v>40</v>
      </c>
      <c r="D25">
        <f>D24+D23*-1</f>
        <v>34.880000000000003</v>
      </c>
      <c r="F25" s="3"/>
      <c r="G25" s="3"/>
      <c r="H25" s="3">
        <f>H24</f>
        <v>260</v>
      </c>
    </row>
    <row r="26" spans="1:10" x14ac:dyDescent="0.25">
      <c r="A26" t="s">
        <v>41</v>
      </c>
      <c r="D26" s="6">
        <f>D22+D25</f>
        <v>4512.4099999999989</v>
      </c>
      <c r="F26" s="3">
        <f>F22</f>
        <v>4636.2099999999991</v>
      </c>
      <c r="G26" s="3"/>
      <c r="H26" s="3">
        <f>H22+H25</f>
        <v>5283.5099999999993</v>
      </c>
    </row>
    <row r="27" spans="1:10" x14ac:dyDescent="0.25">
      <c r="F27" s="3"/>
      <c r="G27" s="3"/>
      <c r="H27" s="3"/>
    </row>
    <row r="29" spans="1:10" x14ac:dyDescent="0.25">
      <c r="D29" s="3">
        <f>D14-D26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2449-457D-43B5-8E98-F425D7823754}">
  <dimension ref="A1:L33"/>
  <sheetViews>
    <sheetView topLeftCell="A7" workbookViewId="0">
      <selection activeCell="A10" sqref="A10"/>
    </sheetView>
  </sheetViews>
  <sheetFormatPr defaultRowHeight="15" x14ac:dyDescent="0.25"/>
  <cols>
    <col min="1" max="1" width="10.140625" bestFit="1" customWidth="1"/>
    <col min="2" max="2" width="11.5703125" customWidth="1"/>
    <col min="3" max="3" width="9.28515625" bestFit="1" customWidth="1"/>
    <col min="4" max="5" width="9" bestFit="1" customWidth="1"/>
    <col min="9" max="12" width="9" bestFit="1" customWidth="1"/>
  </cols>
  <sheetData>
    <row r="1" spans="1:12" x14ac:dyDescent="0.25">
      <c r="A1" t="s">
        <v>49</v>
      </c>
    </row>
    <row r="3" spans="1:12" x14ac:dyDescent="0.25">
      <c r="A3" t="s">
        <v>50</v>
      </c>
    </row>
    <row r="6" spans="1:12" s="1" customFormat="1" x14ac:dyDescent="0.25">
      <c r="A6" s="10" t="s">
        <v>0</v>
      </c>
      <c r="B6" s="10" t="s">
        <v>1</v>
      </c>
      <c r="C6" s="12" t="s">
        <v>2</v>
      </c>
      <c r="D6" s="12"/>
      <c r="E6" s="12" t="s">
        <v>3</v>
      </c>
      <c r="F6" s="12"/>
      <c r="G6" s="12" t="s">
        <v>4</v>
      </c>
      <c r="H6" s="12"/>
      <c r="I6" s="12" t="s">
        <v>5</v>
      </c>
      <c r="J6" s="12"/>
      <c r="K6" s="12" t="s">
        <v>45</v>
      </c>
      <c r="L6" s="12"/>
    </row>
    <row r="7" spans="1:12" x14ac:dyDescent="0.25">
      <c r="A7" s="8"/>
      <c r="B7" s="9"/>
      <c r="C7" s="9" t="s">
        <v>6</v>
      </c>
      <c r="D7" s="9" t="s">
        <v>7</v>
      </c>
      <c r="E7" s="9" t="s">
        <v>8</v>
      </c>
      <c r="F7" s="9" t="s">
        <v>7</v>
      </c>
      <c r="G7" s="9" t="s">
        <v>9</v>
      </c>
      <c r="H7" s="9" t="s">
        <v>7</v>
      </c>
      <c r="I7" s="9" t="s">
        <v>8</v>
      </c>
      <c r="J7" s="9" t="s">
        <v>7</v>
      </c>
      <c r="K7" s="9" t="s">
        <v>8</v>
      </c>
      <c r="L7" s="9" t="s">
        <v>7</v>
      </c>
    </row>
    <row r="8" spans="1:12" x14ac:dyDescent="0.25">
      <c r="A8" s="2">
        <v>45292</v>
      </c>
      <c r="C8" s="6">
        <v>4512.4199999999983</v>
      </c>
      <c r="D8" s="3"/>
      <c r="E8" s="3">
        <v>0</v>
      </c>
      <c r="F8" s="3"/>
      <c r="G8" s="3"/>
      <c r="H8" s="3"/>
      <c r="I8" s="3"/>
      <c r="J8" s="3"/>
      <c r="K8" s="3"/>
      <c r="L8" s="3">
        <v>34.880000000000003</v>
      </c>
    </row>
    <row r="9" spans="1:12" x14ac:dyDescent="0.25">
      <c r="A9" s="2" t="s">
        <v>52</v>
      </c>
      <c r="C9" s="3"/>
      <c r="D9" s="3">
        <v>34.880000000000003</v>
      </c>
      <c r="E9" s="3"/>
      <c r="F9" s="3"/>
      <c r="G9" s="3"/>
      <c r="H9" s="3"/>
      <c r="I9" s="3"/>
      <c r="J9" s="3"/>
      <c r="K9" s="3">
        <f>D9</f>
        <v>34.880000000000003</v>
      </c>
      <c r="L9" s="3"/>
    </row>
    <row r="10" spans="1:12" x14ac:dyDescent="0.25">
      <c r="A10" s="2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2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2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2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2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2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2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2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2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2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2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2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s="1" customFormat="1" x14ac:dyDescent="0.25">
      <c r="A28" s="4" t="s">
        <v>10</v>
      </c>
      <c r="B28" s="4"/>
      <c r="C28" s="5">
        <f>C8</f>
        <v>4512.4199999999983</v>
      </c>
      <c r="D28" s="5"/>
      <c r="E28" s="5">
        <f>SUM(E8:E27)</f>
        <v>0</v>
      </c>
      <c r="F28" s="5">
        <f>SUM(F8:F27)</f>
        <v>0</v>
      </c>
      <c r="G28" s="5">
        <f>SUM(G8:G27)</f>
        <v>0</v>
      </c>
      <c r="H28" s="5"/>
      <c r="I28" s="5">
        <f>SUM(I8:I27)</f>
        <v>0</v>
      </c>
      <c r="J28" s="5">
        <f>SUM(J8:J27)</f>
        <v>0</v>
      </c>
      <c r="K28" s="5">
        <f>SUM(K8:K27)</f>
        <v>34.880000000000003</v>
      </c>
      <c r="L28" s="5">
        <f>SUM(L8:L27)</f>
        <v>34.880000000000003</v>
      </c>
    </row>
    <row r="29" spans="1:12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C30" s="3"/>
      <c r="D30" s="3"/>
      <c r="E30" s="3">
        <f>E28-F28</f>
        <v>0</v>
      </c>
      <c r="F30" s="3"/>
      <c r="H30" s="3"/>
      <c r="I30" s="3"/>
      <c r="J30" s="3"/>
      <c r="K30" s="3"/>
      <c r="L30" s="3"/>
    </row>
    <row r="31" spans="1:12" x14ac:dyDescent="0.25">
      <c r="C31" s="3"/>
      <c r="D31" s="3"/>
      <c r="E31" s="3"/>
      <c r="F31" s="3"/>
      <c r="H31" s="3"/>
      <c r="I31" s="3"/>
      <c r="J31" s="3"/>
      <c r="K31" s="3"/>
      <c r="L31" s="3"/>
    </row>
    <row r="32" spans="1:12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5"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9443b3-7430-494a-b5ad-91041f5bc5b0" xsi:nil="true"/>
    <lcf76f155ced4ddcb4097134ff3c332f xmlns="588ec050-7ebb-4cd4-9edf-764ebbcc4e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34241AD899D1D4183630C598B69786C" ma:contentTypeVersion="18" ma:contentTypeDescription="Luo uusi asiakirja." ma:contentTypeScope="" ma:versionID="e984c585a8b925e7222b3f127ca28a7f">
  <xsd:schema xmlns:xsd="http://www.w3.org/2001/XMLSchema" xmlns:xs="http://www.w3.org/2001/XMLSchema" xmlns:p="http://schemas.microsoft.com/office/2006/metadata/properties" xmlns:ns2="588ec050-7ebb-4cd4-9edf-764ebbcc4e6d" xmlns:ns3="c99443b3-7430-494a-b5ad-91041f5bc5b0" targetNamespace="http://schemas.microsoft.com/office/2006/metadata/properties" ma:root="true" ma:fieldsID="f1d9891d5996accbcc7830fa97637399" ns2:_="" ns3:_="">
    <xsd:import namespace="588ec050-7ebb-4cd4-9edf-764ebbcc4e6d"/>
    <xsd:import namespace="c99443b3-7430-494a-b5ad-91041f5bc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ec050-7ebb-4cd4-9edf-764ebbcc4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f984661c-2498-4b63-978c-fb52e1ced0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443b3-7430-494a-b5ad-91041f5bc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bce32f-d96d-45d1-b284-3e19c706f644}" ma:internalName="TaxCatchAll" ma:showField="CatchAllData" ma:web="c99443b3-7430-494a-b5ad-91041f5bc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56309A-81E6-4C92-94E8-DECC54F72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117EEC-72E4-44D8-B2EA-F5239F64236D}">
  <ds:schemaRefs>
    <ds:schemaRef ds:uri="http://schemas.microsoft.com/office/2006/metadata/properties"/>
    <ds:schemaRef ds:uri="http://schemas.microsoft.com/office/infopath/2007/PartnerControls"/>
    <ds:schemaRef ds:uri="c99443b3-7430-494a-b5ad-91041f5bc5b0"/>
    <ds:schemaRef ds:uri="588ec050-7ebb-4cd4-9edf-764ebbcc4e6d"/>
  </ds:schemaRefs>
</ds:datastoreItem>
</file>

<file path=customXml/itemProps3.xml><?xml version="1.0" encoding="utf-8"?>
<ds:datastoreItem xmlns:ds="http://schemas.openxmlformats.org/officeDocument/2006/customXml" ds:itemID="{EADBF4DA-AB9F-4012-A754-A44FDDBA3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ec050-7ebb-4cd4-9edf-764ebbcc4e6d"/>
    <ds:schemaRef ds:uri="c99443b3-7430-494a-b5ad-91041f5bc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Päiväkirja 23</vt:lpstr>
      <vt:lpstr>Tuloslaskelma</vt:lpstr>
      <vt:lpstr>Tase</vt:lpstr>
      <vt:lpstr>Päiväkirjan aloitus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 Tapaninen</dc:creator>
  <cp:lastModifiedBy>Kukkola Heidi</cp:lastModifiedBy>
  <cp:lastPrinted>2024-02-07T12:58:45Z</cp:lastPrinted>
  <dcterms:created xsi:type="dcterms:W3CDTF">2024-01-29T13:41:08Z</dcterms:created>
  <dcterms:modified xsi:type="dcterms:W3CDTF">2024-03-19T13:13:35Z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0x010100834241AD899D1D4183630C598B69786C</vt:lpwstr>
  </property>
  <property fmtid="{D5CDD505-2E9C-101B-9397-08002B2CF9AE}" pid="3" name="MediaServiceImageTags">
    <vt:lpwstr/>
  </property>
</Properties>
</file>